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40" windowHeight="7935" activeTab="5"/>
  </bookViews>
  <sheets>
    <sheet name="ENERO 2020" sheetId="1" r:id="rId1"/>
    <sheet name="FEBRERO2020" sheetId="2" r:id="rId2"/>
    <sheet name="MARZO2020" sheetId="3" r:id="rId3"/>
    <sheet name="ABRIL2020" sheetId="4" r:id="rId4"/>
    <sheet name="MAYO2020" sheetId="5" r:id="rId5"/>
    <sheet name="JUNIO2020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calcPr calcId="144525"/>
</workbook>
</file>

<file path=xl/calcChain.xml><?xml version="1.0" encoding="utf-8"?>
<calcChain xmlns="http://schemas.openxmlformats.org/spreadsheetml/2006/main">
  <c r="J17" i="5" l="1"/>
  <c r="J16" i="5"/>
  <c r="L16" i="5" s="1"/>
  <c r="J15" i="5"/>
  <c r="K15" i="5" s="1"/>
  <c r="J13" i="5"/>
  <c r="K13" i="5" s="1"/>
  <c r="J12" i="5"/>
  <c r="K12" i="5" s="1"/>
  <c r="N16" i="5" l="1"/>
  <c r="M16" i="5"/>
  <c r="L12" i="5"/>
  <c r="L13" i="5"/>
  <c r="L15" i="5"/>
  <c r="L17" i="5" l="1"/>
  <c r="M15" i="5"/>
  <c r="C15" i="5"/>
  <c r="N15" i="5"/>
  <c r="M12" i="5"/>
  <c r="C12" i="5"/>
  <c r="N12" i="5"/>
  <c r="M13" i="5"/>
  <c r="C13" i="5"/>
  <c r="L14" i="5"/>
  <c r="N13" i="5"/>
  <c r="N17" i="5" l="1"/>
  <c r="C16" i="5"/>
  <c r="M17" i="5"/>
  <c r="M14" i="5"/>
  <c r="C14" i="5"/>
  <c r="N14" i="5"/>
  <c r="J17" i="6" l="1"/>
  <c r="J16" i="6"/>
  <c r="L16" i="6" s="1"/>
  <c r="J15" i="6"/>
  <c r="K15" i="6" s="1"/>
  <c r="J13" i="6"/>
  <c r="K13" i="6" s="1"/>
  <c r="J12" i="6"/>
  <c r="K12" i="6" s="1"/>
  <c r="N16" i="6" l="1"/>
  <c r="M16" i="6"/>
  <c r="L12" i="6"/>
  <c r="L13" i="6"/>
  <c r="L15" i="6"/>
  <c r="M13" i="6" l="1"/>
  <c r="C13" i="6"/>
  <c r="L14" i="6"/>
  <c r="N13" i="6"/>
  <c r="L17" i="6"/>
  <c r="M15" i="6"/>
  <c r="C15" i="6"/>
  <c r="N15" i="6"/>
  <c r="M12" i="6"/>
  <c r="C12" i="6"/>
  <c r="N12" i="6"/>
  <c r="N17" i="6" l="1"/>
  <c r="C16" i="6"/>
  <c r="M17" i="6"/>
  <c r="M14" i="6"/>
  <c r="C14" i="6"/>
  <c r="N14" i="6"/>
  <c r="J17" i="4" l="1"/>
  <c r="J16" i="4"/>
  <c r="L16" i="4" s="1"/>
  <c r="J15" i="4"/>
  <c r="K15" i="4" s="1"/>
  <c r="J13" i="4"/>
  <c r="K13" i="4" s="1"/>
  <c r="J12" i="4"/>
  <c r="K12" i="4" s="1"/>
  <c r="N16" i="4" l="1"/>
  <c r="M16" i="4"/>
  <c r="L12" i="4"/>
  <c r="L13" i="4"/>
  <c r="L15" i="4"/>
  <c r="M13" i="4" l="1"/>
  <c r="C13" i="4"/>
  <c r="L14" i="4"/>
  <c r="N13" i="4"/>
  <c r="L17" i="4"/>
  <c r="M15" i="4"/>
  <c r="C15" i="4"/>
  <c r="N15" i="4"/>
  <c r="M12" i="4"/>
  <c r="C12" i="4"/>
  <c r="N12" i="4"/>
  <c r="N17" i="4" l="1"/>
  <c r="C16" i="4"/>
  <c r="M17" i="4"/>
  <c r="M14" i="4"/>
  <c r="C14" i="4"/>
  <c r="N14" i="4"/>
  <c r="J17" i="3" l="1"/>
  <c r="L16" i="3"/>
  <c r="N16" i="3" s="1"/>
  <c r="J16" i="3"/>
  <c r="K15" i="3"/>
  <c r="J15" i="3"/>
  <c r="L15" i="3" s="1"/>
  <c r="K13" i="3"/>
  <c r="J13" i="3"/>
  <c r="L13" i="3" s="1"/>
  <c r="K12" i="3"/>
  <c r="J12" i="3"/>
  <c r="L12" i="3" s="1"/>
  <c r="M13" i="3" l="1"/>
  <c r="L14" i="3"/>
  <c r="N13" i="3"/>
  <c r="C13" i="3"/>
  <c r="N12" i="3"/>
  <c r="M12" i="3"/>
  <c r="C12" i="3"/>
  <c r="L17" i="3"/>
  <c r="M15" i="3"/>
  <c r="C15" i="3"/>
  <c r="N15" i="3"/>
  <c r="M16" i="3"/>
  <c r="N17" i="3" l="1"/>
  <c r="C16" i="3"/>
  <c r="M17" i="3"/>
  <c r="M14" i="3"/>
  <c r="N14" i="3"/>
  <c r="C14" i="3"/>
  <c r="J17" i="2" l="1"/>
  <c r="J16" i="2"/>
  <c r="L16" i="2" s="1"/>
  <c r="J15" i="2"/>
  <c r="K15" i="2" s="1"/>
  <c r="J13" i="2"/>
  <c r="K13" i="2" s="1"/>
  <c r="J12" i="2"/>
  <c r="K12" i="2" s="1"/>
  <c r="N16" i="2" l="1"/>
  <c r="M16" i="2"/>
  <c r="L12" i="2"/>
  <c r="L13" i="2"/>
  <c r="L15" i="2"/>
  <c r="J17" i="1"/>
  <c r="J16" i="1"/>
  <c r="L16" i="1" s="1"/>
  <c r="N16" i="1" s="1"/>
  <c r="J15" i="1"/>
  <c r="L15" i="1" s="1"/>
  <c r="J13" i="1"/>
  <c r="L13" i="1" s="1"/>
  <c r="J12" i="1"/>
  <c r="L12" i="1" s="1"/>
  <c r="K12" i="1" l="1"/>
  <c r="K13" i="1"/>
  <c r="K15" i="1"/>
  <c r="M13" i="2"/>
  <c r="C13" i="2"/>
  <c r="L14" i="2"/>
  <c r="N13" i="2"/>
  <c r="L17" i="2"/>
  <c r="M15" i="2"/>
  <c r="C15" i="2"/>
  <c r="N15" i="2"/>
  <c r="M12" i="2"/>
  <c r="C12" i="2"/>
  <c r="N12" i="2"/>
  <c r="M12" i="1"/>
  <c r="N12" i="1"/>
  <c r="C12" i="1"/>
  <c r="M13" i="1"/>
  <c r="C13" i="1"/>
  <c r="L14" i="1"/>
  <c r="N13" i="1"/>
  <c r="L17" i="1"/>
  <c r="M15" i="1"/>
  <c r="C15" i="1"/>
  <c r="N15" i="1"/>
  <c r="M16" i="1"/>
  <c r="N17" i="2" l="1"/>
  <c r="C16" i="2"/>
  <c r="M17" i="2"/>
  <c r="M14" i="2"/>
  <c r="C14" i="2"/>
  <c r="N14" i="2"/>
  <c r="N17" i="1"/>
  <c r="C16" i="1"/>
  <c r="M17" i="1"/>
  <c r="M14" i="1"/>
  <c r="C14" i="1"/>
  <c r="N14" i="1"/>
</calcChain>
</file>

<file path=xl/sharedStrings.xml><?xml version="1.0" encoding="utf-8"?>
<sst xmlns="http://schemas.openxmlformats.org/spreadsheetml/2006/main" count="289" uniqueCount="39">
  <si>
    <t xml:space="preserve"> </t>
  </si>
  <si>
    <t>Tablero de Control de Indicadores</t>
  </si>
  <si>
    <t>Alumbrado Público</t>
  </si>
  <si>
    <t>Programa Iluminemos Ocotlán (PIO)</t>
  </si>
  <si>
    <t>Presidente</t>
  </si>
  <si>
    <t>Director</t>
  </si>
  <si>
    <t>Operativo</t>
  </si>
  <si>
    <t>Coordinación</t>
  </si>
  <si>
    <t>Jefatura de Gabinete</t>
  </si>
  <si>
    <t xml:space="preserve">Cantidad </t>
  </si>
  <si>
    <t>Unidad de</t>
  </si>
  <si>
    <t>Indicador</t>
  </si>
  <si>
    <t>Base</t>
  </si>
  <si>
    <t>Meta</t>
  </si>
  <si>
    <t>Realizado</t>
  </si>
  <si>
    <t>Pendientes</t>
  </si>
  <si>
    <t>Avance</t>
  </si>
  <si>
    <t>Semáforo</t>
  </si>
  <si>
    <t>Sentido</t>
  </si>
  <si>
    <t>Medida</t>
  </si>
  <si>
    <t>Cantidad</t>
  </si>
  <si>
    <t>Porcentaje</t>
  </si>
  <si>
    <t xml:space="preserve">Porcentaje </t>
  </si>
  <si>
    <t>%</t>
  </si>
  <si>
    <t>Luminarias funcionales / Total de luminarias del municipio</t>
  </si>
  <si>
    <t>Mantenimientos realizados / Total de mantenimientos programados</t>
  </si>
  <si>
    <t>DISMINUCIÓN</t>
  </si>
  <si>
    <t>Revisiones realizadas en la cabecera municipal / Revisiones programadas en la cabecera municipal</t>
  </si>
  <si>
    <t>Revisiones realizadas en las agencias y delegaciones / Revisiones programadas en las agencias y delegaciones</t>
  </si>
  <si>
    <t>Consumo de energía eléctrica en el año 2020 / Consumo de energía eléctrica en el año 2019</t>
  </si>
  <si>
    <t>694,559 kwh</t>
  </si>
  <si>
    <t>1,000,000 Kwh</t>
  </si>
  <si>
    <t>** EL RECIBO DE CFE DEL MES DE ENERO AUN NO ES RECIBIDO POR EL ING. CASTRO</t>
  </si>
  <si>
    <t>Luminarias funcionales</t>
  </si>
  <si>
    <t>Servicios preventivos realizados</t>
  </si>
  <si>
    <t>Revisiones eléctricas en la cabecera municipal</t>
  </si>
  <si>
    <t>Revisiones eléctricas en las agencias y delegaciones</t>
  </si>
  <si>
    <t>Ahorro generado durante el año</t>
  </si>
  <si>
    <t>*** FEBRERO… NOTA EN HOJA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</si>
</sst>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/>
    </xf>
    <xf numFmtId="2" fontId="0" fillId="0" borderId="5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9" fontId="7" fillId="0" borderId="1" xfId="2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/>
    </xf>
    <xf numFmtId="9" fontId="0" fillId="0" borderId="1" xfId="0" applyNumberForma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2" fontId="0" fillId="0" borderId="1" xfId="2" applyNumberFormat="1" applyFont="1" applyBorder="1" applyAlignment="1" applyProtection="1">
      <alignment vertical="center"/>
    </xf>
    <xf numFmtId="2" fontId="0" fillId="0" borderId="1" xfId="0" applyNumberFormat="1" applyBorder="1" applyAlignment="1" applyProtection="1">
      <alignment horizontal="center" vertical="center"/>
    </xf>
    <xf numFmtId="43" fontId="0" fillId="0" borderId="7" xfId="2" applyNumberFormat="1" applyFont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 applyProtection="1">
      <alignment horizontal="righ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0" fillId="7" borderId="1" xfId="0" applyFill="1" applyBorder="1" applyAlignment="1" applyProtection="1">
      <alignment horizontal="right" vertical="center"/>
      <protection locked="0"/>
    </xf>
    <xf numFmtId="10" fontId="0" fillId="0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49" fontId="1" fillId="6" borderId="1" xfId="1" applyNumberFormat="1" applyFont="1" applyFill="1" applyBorder="1" applyAlignment="1">
      <alignment horizontal="center" vertical="center" wrapText="1"/>
    </xf>
    <xf numFmtId="9" fontId="7" fillId="0" borderId="10" xfId="2" applyFont="1" applyFill="1" applyBorder="1" applyAlignment="1" applyProtection="1">
      <alignment horizontal="right" vertical="center" wrapText="1"/>
    </xf>
    <xf numFmtId="0" fontId="1" fillId="6" borderId="11" xfId="0" applyFont="1" applyFill="1" applyBorder="1" applyAlignment="1">
      <alignment horizontal="right" vertical="center" wrapText="1"/>
    </xf>
    <xf numFmtId="10" fontId="0" fillId="0" borderId="10" xfId="0" applyNumberFormat="1" applyFill="1" applyBorder="1" applyAlignment="1" applyProtection="1">
      <alignment vertical="center"/>
      <protection locked="0"/>
    </xf>
    <xf numFmtId="0" fontId="0" fillId="7" borderId="11" xfId="0" applyFill="1" applyBorder="1" applyAlignment="1" applyProtection="1">
      <alignment horizontal="right" vertical="center"/>
      <protection locked="0"/>
    </xf>
    <xf numFmtId="0" fontId="0" fillId="0" borderId="10" xfId="0" applyNumberFormat="1" applyBorder="1" applyAlignment="1" applyProtection="1">
      <alignment vertical="center"/>
    </xf>
    <xf numFmtId="2" fontId="0" fillId="0" borderId="10" xfId="2" applyNumberFormat="1" applyFont="1" applyBorder="1" applyAlignment="1" applyProtection="1">
      <alignment vertical="center"/>
    </xf>
    <xf numFmtId="2" fontId="0" fillId="0" borderId="10" xfId="0" applyNumberFormat="1" applyBorder="1" applyAlignment="1" applyProtection="1">
      <alignment horizontal="center" vertical="center"/>
    </xf>
    <xf numFmtId="43" fontId="0" fillId="0" borderId="12" xfId="2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/>
    </xf>
    <xf numFmtId="2" fontId="0" fillId="0" borderId="13" xfId="0" applyNumberFormat="1" applyBorder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ENE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FEB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MARZ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ABRIL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MAYO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JUNIO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  <sheetName val="DELEGACIONESFEB2020"/>
    </sheetNames>
    <sheetDataSet>
      <sheetData sheetId="0"/>
      <sheetData sheetId="1">
        <row r="19">
          <cell r="J19">
            <v>6394</v>
          </cell>
        </row>
      </sheetData>
      <sheetData sheetId="2"/>
      <sheetData sheetId="3">
        <row r="17">
          <cell r="L17">
            <v>193</v>
          </cell>
          <cell r="N17">
            <v>33</v>
          </cell>
          <cell r="P17">
            <v>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</sheetNames>
    <sheetDataSet>
      <sheetData sheetId="0" refreshError="1"/>
      <sheetData sheetId="1">
        <row r="19">
          <cell r="J19">
            <v>6394</v>
          </cell>
        </row>
      </sheetData>
      <sheetData sheetId="2"/>
      <sheetData sheetId="3">
        <row r="17">
          <cell r="L17">
            <v>413</v>
          </cell>
          <cell r="N17">
            <v>83</v>
          </cell>
          <cell r="P17">
            <v>8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  <sheetName val="MARZO2020"/>
    </sheetNames>
    <sheetDataSet>
      <sheetData sheetId="0" refreshError="1"/>
      <sheetData sheetId="1">
        <row r="19">
          <cell r="J19">
            <v>6394</v>
          </cell>
        </row>
      </sheetData>
      <sheetData sheetId="2"/>
      <sheetData sheetId="3">
        <row r="17">
          <cell r="L17">
            <v>582</v>
          </cell>
          <cell r="N17">
            <v>129</v>
          </cell>
          <cell r="P17">
            <v>8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  <sheetName val="MARZO2020"/>
      <sheetName val="ABRIL2020"/>
    </sheetNames>
    <sheetDataSet>
      <sheetData sheetId="0" refreshError="1"/>
      <sheetData sheetId="1">
        <row r="19">
          <cell r="J19">
            <v>6394</v>
          </cell>
        </row>
      </sheetData>
      <sheetData sheetId="2"/>
      <sheetData sheetId="3">
        <row r="17">
          <cell r="L17">
            <v>670</v>
          </cell>
          <cell r="N17">
            <v>152</v>
          </cell>
          <cell r="P17">
            <v>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  <sheetName val="MARZO2020"/>
      <sheetName val="ABRIL2020"/>
      <sheetName val="MAYO2020"/>
      <sheetName val="JUNIO 2020"/>
      <sheetName val="JULIO 2020"/>
    </sheetNames>
    <sheetDataSet>
      <sheetData sheetId="0" refreshError="1"/>
      <sheetData sheetId="1">
        <row r="19">
          <cell r="J19">
            <v>6394</v>
          </cell>
        </row>
      </sheetData>
      <sheetData sheetId="2"/>
      <sheetData sheetId="3">
        <row r="17">
          <cell r="L17">
            <v>856</v>
          </cell>
          <cell r="N17">
            <v>205</v>
          </cell>
          <cell r="P17">
            <v>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  <sheetName val="MARZO2020"/>
      <sheetName val="ABRIL2020"/>
      <sheetName val="MAYO2020"/>
      <sheetName val="JUNIO 2020"/>
      <sheetName val="JULIO 2020"/>
    </sheetNames>
    <sheetDataSet>
      <sheetData sheetId="0" refreshError="1"/>
      <sheetData sheetId="1">
        <row r="19">
          <cell r="J19">
            <v>6394</v>
          </cell>
        </row>
      </sheetData>
      <sheetData sheetId="2">
        <row r="35">
          <cell r="D35">
            <v>724845</v>
          </cell>
        </row>
      </sheetData>
      <sheetData sheetId="3">
        <row r="17">
          <cell r="L17">
            <v>1010</v>
          </cell>
          <cell r="N17">
            <v>239</v>
          </cell>
          <cell r="P17">
            <v>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7"/>
  <sheetViews>
    <sheetView topLeftCell="A7" workbookViewId="0">
      <selection activeCell="C17" sqref="C17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4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14" ht="21" x14ac:dyDescent="0.35">
      <c r="C7" s="37" t="s">
        <v>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2:14" ht="26.25" x14ac:dyDescent="0.4">
      <c r="C8" s="40" t="s">
        <v>3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2:14" x14ac:dyDescent="0.2">
      <c r="C9" s="43" t="s">
        <v>4</v>
      </c>
      <c r="D9" s="44"/>
      <c r="E9" s="44"/>
      <c r="F9" s="44" t="s">
        <v>5</v>
      </c>
      <c r="G9" s="44"/>
      <c r="H9" s="44"/>
      <c r="I9" s="44"/>
      <c r="J9" s="2" t="s">
        <v>6</v>
      </c>
      <c r="K9" s="2" t="s">
        <v>7</v>
      </c>
      <c r="L9" s="44" t="s">
        <v>8</v>
      </c>
      <c r="M9" s="44"/>
      <c r="N9" s="45"/>
    </row>
    <row r="10" spans="2:14" ht="15" x14ac:dyDescent="0.25">
      <c r="B10" s="48"/>
      <c r="C10" s="49" t="s">
        <v>9</v>
      </c>
      <c r="D10" s="3" t="s">
        <v>10</v>
      </c>
      <c r="E10" s="46" t="s">
        <v>11</v>
      </c>
      <c r="F10" s="46" t="s">
        <v>12</v>
      </c>
      <c r="G10" s="46"/>
      <c r="H10" s="50" t="s">
        <v>13</v>
      </c>
      <c r="I10" s="50"/>
      <c r="J10" s="46" t="s">
        <v>14</v>
      </c>
      <c r="K10" s="46" t="s">
        <v>15</v>
      </c>
      <c r="L10" s="46" t="s">
        <v>16</v>
      </c>
      <c r="M10" s="46" t="s">
        <v>17</v>
      </c>
      <c r="N10" s="47" t="s">
        <v>18</v>
      </c>
    </row>
    <row r="11" spans="2:14" ht="15" x14ac:dyDescent="0.25">
      <c r="B11" s="48"/>
      <c r="C11" s="49"/>
      <c r="D11" s="3" t="s">
        <v>19</v>
      </c>
      <c r="E11" s="46"/>
      <c r="F11" s="4" t="s">
        <v>20</v>
      </c>
      <c r="G11" s="4" t="s">
        <v>21</v>
      </c>
      <c r="H11" s="5" t="s">
        <v>20</v>
      </c>
      <c r="I11" s="5" t="s">
        <v>22</v>
      </c>
      <c r="J11" s="46"/>
      <c r="K11" s="46"/>
      <c r="L11" s="46"/>
      <c r="M11" s="46"/>
      <c r="N11" s="47"/>
    </row>
    <row r="12" spans="2:14" ht="28.5" x14ac:dyDescent="0.2">
      <c r="C12" s="6">
        <f>L12</f>
        <v>100</v>
      </c>
      <c r="D12" s="7" t="s">
        <v>23</v>
      </c>
      <c r="E12" s="8" t="s">
        <v>24</v>
      </c>
      <c r="F12" s="9">
        <v>6394</v>
      </c>
      <c r="G12" s="10">
        <v>0</v>
      </c>
      <c r="H12" s="11">
        <v>6394</v>
      </c>
      <c r="I12" s="12">
        <v>1</v>
      </c>
      <c r="J12" s="13">
        <f>+'[1]Inst. Lumin LED 2019'!J19</f>
        <v>6394</v>
      </c>
      <c r="K12" s="11">
        <f>+H12-J12</f>
        <v>0</v>
      </c>
      <c r="L12" s="14">
        <f>100*(J12/H12)</f>
        <v>100</v>
      </c>
      <c r="M12" s="15">
        <f>L12</f>
        <v>100</v>
      </c>
      <c r="N12" s="16">
        <f>L12</f>
        <v>100</v>
      </c>
    </row>
    <row r="13" spans="2:14" ht="28.5" x14ac:dyDescent="0.2">
      <c r="C13" s="6">
        <f>L13</f>
        <v>0</v>
      </c>
      <c r="D13" s="7" t="s">
        <v>23</v>
      </c>
      <c r="E13" s="8" t="s">
        <v>25</v>
      </c>
      <c r="F13" s="8">
        <v>125</v>
      </c>
      <c r="G13" s="17">
        <v>100</v>
      </c>
      <c r="H13" s="18">
        <v>150</v>
      </c>
      <c r="I13" s="12">
        <v>0.8</v>
      </c>
      <c r="J13" s="19">
        <f>+'[1]Quejas x Ilumin ENE2020'!P17</f>
        <v>0</v>
      </c>
      <c r="K13" s="11">
        <f>+H13-J13</f>
        <v>150</v>
      </c>
      <c r="L13" s="14">
        <f>100*(J13/F13)</f>
        <v>0</v>
      </c>
      <c r="M13" s="15">
        <f>L13</f>
        <v>0</v>
      </c>
      <c r="N13" s="16">
        <f>L13</f>
        <v>0</v>
      </c>
    </row>
    <row r="14" spans="2:14" x14ac:dyDescent="0.2">
      <c r="C14" s="6">
        <f t="shared" ref="C14:C15" si="0">L14</f>
        <v>100</v>
      </c>
      <c r="D14" s="7" t="s">
        <v>23</v>
      </c>
      <c r="E14" s="8" t="s">
        <v>26</v>
      </c>
      <c r="F14" s="8"/>
      <c r="G14" s="10"/>
      <c r="H14" s="18"/>
      <c r="I14" s="12"/>
      <c r="J14" s="19">
        <v>187</v>
      </c>
      <c r="K14" s="11"/>
      <c r="L14" s="14">
        <f>+G13-L13</f>
        <v>100</v>
      </c>
      <c r="M14" s="15">
        <f>L14</f>
        <v>100</v>
      </c>
      <c r="N14" s="16">
        <f>L14</f>
        <v>100</v>
      </c>
    </row>
    <row r="15" spans="2:14" ht="42.75" x14ac:dyDescent="0.2">
      <c r="C15" s="6">
        <f t="shared" si="0"/>
        <v>87.727272727272734</v>
      </c>
      <c r="D15" s="7" t="s">
        <v>23</v>
      </c>
      <c r="E15" s="8" t="s">
        <v>27</v>
      </c>
      <c r="F15" s="8">
        <v>220</v>
      </c>
      <c r="G15" s="10"/>
      <c r="H15" s="18">
        <v>250</v>
      </c>
      <c r="I15" s="20">
        <v>0.50749999999999995</v>
      </c>
      <c r="J15" s="19">
        <f>+'[1]Quejas x Ilumin ENE2020'!L17</f>
        <v>193</v>
      </c>
      <c r="K15" s="21">
        <f>+H15-J15</f>
        <v>57</v>
      </c>
      <c r="L15" s="14">
        <f>100*(J15/F15)</f>
        <v>87.727272727272734</v>
      </c>
      <c r="M15" s="15">
        <f t="shared" ref="M15:M17" si="1">L15</f>
        <v>87.727272727272734</v>
      </c>
      <c r="N15" s="16">
        <f t="shared" ref="N15:N17" si="2">L15</f>
        <v>87.727272727272734</v>
      </c>
    </row>
    <row r="16" spans="2:14" ht="42.75" x14ac:dyDescent="0.2">
      <c r="C16" s="51">
        <f>L17</f>
        <v>-87.727272727272734</v>
      </c>
      <c r="D16" s="22"/>
      <c r="E16" s="8" t="s">
        <v>28</v>
      </c>
      <c r="F16" s="8">
        <v>72</v>
      </c>
      <c r="G16" s="23"/>
      <c r="H16" s="8">
        <v>100</v>
      </c>
      <c r="I16" s="20"/>
      <c r="J16" s="19">
        <f>+'[1]Quejas x Ilumin ENE2020'!N17</f>
        <v>33</v>
      </c>
      <c r="K16" s="21"/>
      <c r="L16" s="14">
        <f>100*(J16/F16)</f>
        <v>45.833333333333329</v>
      </c>
      <c r="M16" s="15">
        <f t="shared" si="1"/>
        <v>45.833333333333329</v>
      </c>
      <c r="N16" s="16">
        <f t="shared" si="2"/>
        <v>45.833333333333329</v>
      </c>
    </row>
    <row r="17" spans="3:14" ht="43.5" thickBot="1" x14ac:dyDescent="0.25">
      <c r="C17" s="23"/>
      <c r="D17" s="24" t="s">
        <v>23</v>
      </c>
      <c r="E17" s="8" t="s">
        <v>29</v>
      </c>
      <c r="F17" s="25" t="s">
        <v>30</v>
      </c>
      <c r="G17" s="26"/>
      <c r="H17" s="27" t="s">
        <v>31</v>
      </c>
      <c r="I17" s="28"/>
      <c r="J17" s="29">
        <f>+'[1]Consumo energia 2019_2020'!L20</f>
        <v>0</v>
      </c>
      <c r="K17" s="30"/>
      <c r="L17" s="31">
        <f>+G15-L15</f>
        <v>-87.727272727272734</v>
      </c>
      <c r="M17" s="32">
        <f t="shared" si="1"/>
        <v>-87.727272727272734</v>
      </c>
      <c r="N17" s="33">
        <f t="shared" si="2"/>
        <v>-87.727272727272734</v>
      </c>
    </row>
  </sheetData>
  <mergeCells count="16"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  <mergeCell ref="C6:N6"/>
    <mergeCell ref="C7:N7"/>
    <mergeCell ref="C8:N8"/>
    <mergeCell ref="C9:E9"/>
    <mergeCell ref="F9:I9"/>
    <mergeCell ref="L9:N9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{9ED14769-570A-4FF7-A388-52F0B69B0CCE}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{C6DA525E-CF8D-45D5-8ECD-C39D698C81CC}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{A50855EC-F099-481F-AD69-F8AF6268D99A}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{7DF1EFAC-CE08-4F93-A343-BD59333E9D0C}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{C4B2DC80-8F75-457D-A539-AF1E33B604FF}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{49CE4620-9DC8-48FC-8E38-BC6CCFC40277}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D14769-570A-4FF7-A388-52F0B69B0CCE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C6DA525E-CF8D-45D5-8ECD-C39D698C81CC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A50855EC-F099-481F-AD69-F8AF6268D9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F1EFAC-CE08-4F93-A343-BD59333E9D0C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C4B2DC80-8F75-457D-A539-AF1E33B604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CE4620-9DC8-48FC-8E38-BC6CCFC40277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opLeftCell="A4" workbookViewId="0">
      <selection activeCell="C17" sqref="C17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2" spans="2:14" ht="26.25" customHeight="1" x14ac:dyDescent="0.2"/>
    <row r="5" spans="2:14" ht="15" thickBot="1" x14ac:dyDescent="0.25"/>
    <row r="6" spans="2:14" ht="23.25" x14ac:dyDescent="0.35">
      <c r="C6" s="34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14" ht="21" x14ac:dyDescent="0.35">
      <c r="C7" s="37" t="s">
        <v>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2:14" ht="26.25" x14ac:dyDescent="0.4">
      <c r="C8" s="40" t="s">
        <v>3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2:14" x14ac:dyDescent="0.2">
      <c r="C9" s="43" t="s">
        <v>4</v>
      </c>
      <c r="D9" s="44"/>
      <c r="E9" s="44"/>
      <c r="F9" s="44" t="s">
        <v>5</v>
      </c>
      <c r="G9" s="44"/>
      <c r="H9" s="44"/>
      <c r="I9" s="44"/>
      <c r="J9" s="2" t="s">
        <v>6</v>
      </c>
      <c r="K9" s="2" t="s">
        <v>7</v>
      </c>
      <c r="L9" s="44" t="s">
        <v>8</v>
      </c>
      <c r="M9" s="44"/>
      <c r="N9" s="45"/>
    </row>
    <row r="10" spans="2:14" ht="15" x14ac:dyDescent="0.25">
      <c r="B10" s="48"/>
      <c r="C10" s="49" t="s">
        <v>9</v>
      </c>
      <c r="D10" s="3" t="s">
        <v>10</v>
      </c>
      <c r="E10" s="46" t="s">
        <v>11</v>
      </c>
      <c r="F10" s="46" t="s">
        <v>12</v>
      </c>
      <c r="G10" s="46"/>
      <c r="H10" s="50" t="s">
        <v>13</v>
      </c>
      <c r="I10" s="50"/>
      <c r="J10" s="46" t="s">
        <v>14</v>
      </c>
      <c r="K10" s="46" t="s">
        <v>15</v>
      </c>
      <c r="L10" s="46" t="s">
        <v>16</v>
      </c>
      <c r="M10" s="46" t="s">
        <v>17</v>
      </c>
      <c r="N10" s="47" t="s">
        <v>18</v>
      </c>
    </row>
    <row r="11" spans="2:14" ht="15" x14ac:dyDescent="0.25">
      <c r="B11" s="48"/>
      <c r="C11" s="49"/>
      <c r="D11" s="3" t="s">
        <v>19</v>
      </c>
      <c r="E11" s="46"/>
      <c r="F11" s="4" t="s">
        <v>20</v>
      </c>
      <c r="G11" s="4" t="s">
        <v>21</v>
      </c>
      <c r="H11" s="5" t="s">
        <v>20</v>
      </c>
      <c r="I11" s="5" t="s">
        <v>22</v>
      </c>
      <c r="J11" s="46"/>
      <c r="K11" s="46"/>
      <c r="L11" s="46"/>
      <c r="M11" s="46"/>
      <c r="N11" s="47"/>
    </row>
    <row r="12" spans="2:14" ht="28.5" x14ac:dyDescent="0.2">
      <c r="C12" s="6">
        <f>L12</f>
        <v>100</v>
      </c>
      <c r="D12" s="7" t="s">
        <v>23</v>
      </c>
      <c r="E12" s="8" t="s">
        <v>24</v>
      </c>
      <c r="F12" s="9">
        <v>6394</v>
      </c>
      <c r="G12" s="10">
        <v>0</v>
      </c>
      <c r="H12" s="11">
        <v>6394</v>
      </c>
      <c r="I12" s="12">
        <v>1</v>
      </c>
      <c r="J12" s="13">
        <f>+'[2]Inst. Lumin LED 2019'!J19</f>
        <v>6394</v>
      </c>
      <c r="K12" s="11">
        <f>+H12-J12</f>
        <v>0</v>
      </c>
      <c r="L12" s="14">
        <f>100*(J12/H12)</f>
        <v>100</v>
      </c>
      <c r="M12" s="15">
        <f>L12</f>
        <v>100</v>
      </c>
      <c r="N12" s="16">
        <f>L12</f>
        <v>100</v>
      </c>
    </row>
    <row r="13" spans="2:14" ht="28.5" x14ac:dyDescent="0.2">
      <c r="C13" s="6">
        <f>L13</f>
        <v>6.4</v>
      </c>
      <c r="D13" s="7" t="s">
        <v>23</v>
      </c>
      <c r="E13" s="8" t="s">
        <v>25</v>
      </c>
      <c r="F13" s="8">
        <v>125</v>
      </c>
      <c r="G13" s="17">
        <v>100</v>
      </c>
      <c r="H13" s="18">
        <v>150</v>
      </c>
      <c r="I13" s="12">
        <v>0.8</v>
      </c>
      <c r="J13" s="19">
        <f>+'[2]Quejas x Ilumin ENE2020'!P17</f>
        <v>8</v>
      </c>
      <c r="K13" s="11">
        <f>+H13-J13</f>
        <v>142</v>
      </c>
      <c r="L13" s="14">
        <f>100*(J13/F13)</f>
        <v>6.4</v>
      </c>
      <c r="M13" s="15">
        <f>L13</f>
        <v>6.4</v>
      </c>
      <c r="N13" s="16">
        <f>L13</f>
        <v>6.4</v>
      </c>
    </row>
    <row r="14" spans="2:14" x14ac:dyDescent="0.2">
      <c r="C14" s="6">
        <f t="shared" ref="C14:C15" si="0">L14</f>
        <v>93.6</v>
      </c>
      <c r="D14" s="7" t="s">
        <v>23</v>
      </c>
      <c r="E14" s="8" t="s">
        <v>26</v>
      </c>
      <c r="F14" s="8"/>
      <c r="G14" s="10"/>
      <c r="H14" s="18"/>
      <c r="I14" s="12"/>
      <c r="J14" s="19">
        <v>187</v>
      </c>
      <c r="K14" s="11"/>
      <c r="L14" s="14">
        <f>+G13-L13</f>
        <v>93.6</v>
      </c>
      <c r="M14" s="15">
        <f>L14</f>
        <v>93.6</v>
      </c>
      <c r="N14" s="16">
        <f>L14</f>
        <v>93.6</v>
      </c>
    </row>
    <row r="15" spans="2:14" ht="42.75" x14ac:dyDescent="0.2">
      <c r="C15" s="6">
        <f t="shared" si="0"/>
        <v>187.72727272727272</v>
      </c>
      <c r="D15" s="7" t="s">
        <v>23</v>
      </c>
      <c r="E15" s="8" t="s">
        <v>27</v>
      </c>
      <c r="F15" s="8">
        <v>220</v>
      </c>
      <c r="G15" s="10"/>
      <c r="H15" s="18">
        <v>250</v>
      </c>
      <c r="I15" s="20">
        <v>0.50749999999999995</v>
      </c>
      <c r="J15" s="19">
        <f>+'[2]Quejas x Ilumin ENE2020'!L17</f>
        <v>413</v>
      </c>
      <c r="K15" s="21">
        <f>+H15-J15</f>
        <v>-163</v>
      </c>
      <c r="L15" s="14">
        <f>100*(J15/F15)</f>
        <v>187.72727272727272</v>
      </c>
      <c r="M15" s="15">
        <f t="shared" ref="M15:M17" si="1">L15</f>
        <v>187.72727272727272</v>
      </c>
      <c r="N15" s="16">
        <f t="shared" ref="N15:N17" si="2">L15</f>
        <v>187.72727272727272</v>
      </c>
    </row>
    <row r="16" spans="2:14" ht="42.75" x14ac:dyDescent="0.2">
      <c r="C16" s="51">
        <f>L17</f>
        <v>-187.72727272727272</v>
      </c>
      <c r="D16" s="22"/>
      <c r="E16" s="8" t="s">
        <v>28</v>
      </c>
      <c r="F16" s="8">
        <v>72</v>
      </c>
      <c r="G16" s="23"/>
      <c r="H16" s="8">
        <v>100</v>
      </c>
      <c r="I16" s="20"/>
      <c r="J16" s="19">
        <f>+'[2]Quejas x Ilumin ENE2020'!N17</f>
        <v>83</v>
      </c>
      <c r="K16" s="21"/>
      <c r="L16" s="14">
        <f>100*(J16/F16)</f>
        <v>115.27777777777777</v>
      </c>
      <c r="M16" s="15">
        <f t="shared" si="1"/>
        <v>115.27777777777777</v>
      </c>
      <c r="N16" s="16">
        <f t="shared" si="2"/>
        <v>115.27777777777777</v>
      </c>
    </row>
    <row r="17" spans="3:14" ht="43.5" thickBot="1" x14ac:dyDescent="0.25">
      <c r="C17" s="23"/>
      <c r="D17" s="24" t="s">
        <v>23</v>
      </c>
      <c r="E17" s="8" t="s">
        <v>29</v>
      </c>
      <c r="F17" s="25" t="s">
        <v>30</v>
      </c>
      <c r="G17" s="26"/>
      <c r="H17" s="27" t="s">
        <v>31</v>
      </c>
      <c r="I17" s="28"/>
      <c r="J17" s="29">
        <f>+'[2]Consumo energia 2019_2020'!L20</f>
        <v>0</v>
      </c>
      <c r="K17" s="30"/>
      <c r="L17" s="31">
        <f>+G15-L15</f>
        <v>-187.72727272727272</v>
      </c>
      <c r="M17" s="32">
        <f t="shared" si="1"/>
        <v>-187.72727272727272</v>
      </c>
      <c r="N17" s="33">
        <f t="shared" si="2"/>
        <v>-187.72727272727272</v>
      </c>
    </row>
    <row r="19" spans="3:14" x14ac:dyDescent="0.2">
      <c r="G19" s="1" t="s">
        <v>32</v>
      </c>
      <c r="M19" s="1" t="s">
        <v>0</v>
      </c>
    </row>
    <row r="20" spans="3:14" x14ac:dyDescent="0.2">
      <c r="G20" s="1" t="s">
        <v>38</v>
      </c>
    </row>
    <row r="22" spans="3:14" ht="28.5" x14ac:dyDescent="0.2">
      <c r="D22" s="8" t="s">
        <v>33</v>
      </c>
      <c r="E22" s="8" t="s">
        <v>24</v>
      </c>
      <c r="F22" s="8">
        <v>6394</v>
      </c>
      <c r="H22" s="8">
        <v>6394</v>
      </c>
    </row>
    <row r="23" spans="3:14" ht="42.75" x14ac:dyDescent="0.2">
      <c r="D23" s="8" t="s">
        <v>34</v>
      </c>
      <c r="E23" s="8" t="s">
        <v>25</v>
      </c>
      <c r="F23" s="8">
        <v>125</v>
      </c>
      <c r="H23" s="8">
        <v>150</v>
      </c>
    </row>
    <row r="24" spans="3:14" ht="71.25" x14ac:dyDescent="0.2">
      <c r="D24" s="8" t="s">
        <v>35</v>
      </c>
      <c r="E24" s="8" t="s">
        <v>27</v>
      </c>
      <c r="F24" s="8">
        <v>220</v>
      </c>
      <c r="H24" s="8">
        <v>250</v>
      </c>
    </row>
    <row r="25" spans="3:14" ht="85.5" x14ac:dyDescent="0.2">
      <c r="D25" s="8" t="s">
        <v>36</v>
      </c>
      <c r="E25" s="8" t="s">
        <v>28</v>
      </c>
      <c r="F25" s="8">
        <v>72</v>
      </c>
      <c r="H25" s="8">
        <v>100</v>
      </c>
    </row>
    <row r="26" spans="3:14" ht="57" x14ac:dyDescent="0.2">
      <c r="D26" s="8" t="s">
        <v>37</v>
      </c>
      <c r="E26" s="8" t="s">
        <v>29</v>
      </c>
      <c r="F26" s="25" t="s">
        <v>30</v>
      </c>
      <c r="H26" s="8" t="s">
        <v>31</v>
      </c>
    </row>
  </sheetData>
  <mergeCells count="16"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  <mergeCell ref="C6:N6"/>
    <mergeCell ref="C7:N7"/>
    <mergeCell ref="C8:N8"/>
    <mergeCell ref="C9:E9"/>
    <mergeCell ref="F9:I9"/>
    <mergeCell ref="L9:N9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{C4D810BC-0FC7-4DBF-92D7-90B65A9C2086}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{1F032D09-E7EB-4396-AF9B-2DD14374C158}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{71A654AB-0D7E-4FF3-AEBC-B27E7412C65F}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{54920F21-0866-41D5-B1C1-87F642F98006}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{CD668C9D-1A37-4573-B887-E76F47D43576}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{1133ABF3-2287-4A70-AAE4-8C34C40DF623}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D810BC-0FC7-4DBF-92D7-90B65A9C2086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1F032D09-E7EB-4396-AF9B-2DD14374C158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71A654AB-0D7E-4FF3-AEBC-B27E7412C6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920F21-0866-41D5-B1C1-87F642F98006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CD668C9D-1A37-4573-B887-E76F47D435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33ABF3-2287-4A70-AAE4-8C34C40DF623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opLeftCell="A10" workbookViewId="0">
      <selection activeCell="C17" sqref="C17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4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14" ht="21" x14ac:dyDescent="0.35">
      <c r="C7" s="37" t="s">
        <v>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2:14" ht="26.25" x14ac:dyDescent="0.4">
      <c r="C8" s="40" t="s">
        <v>3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2:14" x14ac:dyDescent="0.2">
      <c r="C9" s="43" t="s">
        <v>4</v>
      </c>
      <c r="D9" s="44"/>
      <c r="E9" s="44"/>
      <c r="F9" s="44" t="s">
        <v>5</v>
      </c>
      <c r="G9" s="44"/>
      <c r="H9" s="44"/>
      <c r="I9" s="44"/>
      <c r="J9" s="2" t="s">
        <v>6</v>
      </c>
      <c r="K9" s="2" t="s">
        <v>7</v>
      </c>
      <c r="L9" s="44" t="s">
        <v>8</v>
      </c>
      <c r="M9" s="44"/>
      <c r="N9" s="45"/>
    </row>
    <row r="10" spans="2:14" ht="15" x14ac:dyDescent="0.25">
      <c r="B10" s="48"/>
      <c r="C10" s="49" t="s">
        <v>9</v>
      </c>
      <c r="D10" s="3" t="s">
        <v>10</v>
      </c>
      <c r="E10" s="46" t="s">
        <v>11</v>
      </c>
      <c r="F10" s="46" t="s">
        <v>12</v>
      </c>
      <c r="G10" s="46"/>
      <c r="H10" s="50" t="s">
        <v>13</v>
      </c>
      <c r="I10" s="50"/>
      <c r="J10" s="46" t="s">
        <v>14</v>
      </c>
      <c r="K10" s="46" t="s">
        <v>15</v>
      </c>
      <c r="L10" s="46" t="s">
        <v>16</v>
      </c>
      <c r="M10" s="46" t="s">
        <v>17</v>
      </c>
      <c r="N10" s="47" t="s">
        <v>18</v>
      </c>
    </row>
    <row r="11" spans="2:14" ht="15" x14ac:dyDescent="0.25">
      <c r="B11" s="48"/>
      <c r="C11" s="49"/>
      <c r="D11" s="3" t="s">
        <v>19</v>
      </c>
      <c r="E11" s="46"/>
      <c r="F11" s="4" t="s">
        <v>20</v>
      </c>
      <c r="G11" s="4" t="s">
        <v>21</v>
      </c>
      <c r="H11" s="5" t="s">
        <v>20</v>
      </c>
      <c r="I11" s="5" t="s">
        <v>22</v>
      </c>
      <c r="J11" s="46"/>
      <c r="K11" s="46"/>
      <c r="L11" s="46"/>
      <c r="M11" s="46"/>
      <c r="N11" s="47"/>
    </row>
    <row r="12" spans="2:14" ht="28.5" x14ac:dyDescent="0.2">
      <c r="C12" s="6">
        <f>L12</f>
        <v>100</v>
      </c>
      <c r="D12" s="7" t="s">
        <v>23</v>
      </c>
      <c r="E12" s="8" t="s">
        <v>24</v>
      </c>
      <c r="F12" s="9">
        <v>6394</v>
      </c>
      <c r="G12" s="10">
        <v>0</v>
      </c>
      <c r="H12" s="11">
        <v>6394</v>
      </c>
      <c r="I12" s="12">
        <v>1</v>
      </c>
      <c r="J12" s="13">
        <f>+'[3]Inst. Lumin LED 2019'!J19</f>
        <v>6394</v>
      </c>
      <c r="K12" s="11">
        <f>+H12-J12</f>
        <v>0</v>
      </c>
      <c r="L12" s="14">
        <f>100*(J12/H12)</f>
        <v>100</v>
      </c>
      <c r="M12" s="15">
        <f>L12</f>
        <v>100</v>
      </c>
      <c r="N12" s="16">
        <f>L12</f>
        <v>100</v>
      </c>
    </row>
    <row r="13" spans="2:14" ht="28.5" x14ac:dyDescent="0.2">
      <c r="C13" s="6">
        <f>L13</f>
        <v>6.4</v>
      </c>
      <c r="D13" s="7" t="s">
        <v>23</v>
      </c>
      <c r="E13" s="8" t="s">
        <v>25</v>
      </c>
      <c r="F13" s="8">
        <v>125</v>
      </c>
      <c r="G13" s="17">
        <v>100</v>
      </c>
      <c r="H13" s="18">
        <v>150</v>
      </c>
      <c r="I13" s="12">
        <v>0.8</v>
      </c>
      <c r="J13" s="19">
        <f>+'[3]Quejas x Ilumin ENE2020'!P17</f>
        <v>8</v>
      </c>
      <c r="K13" s="11">
        <f>+H13-J13</f>
        <v>142</v>
      </c>
      <c r="L13" s="14">
        <f>100*(J13/F13)</f>
        <v>6.4</v>
      </c>
      <c r="M13" s="15">
        <f>L13</f>
        <v>6.4</v>
      </c>
      <c r="N13" s="16">
        <f>L13</f>
        <v>6.4</v>
      </c>
    </row>
    <row r="14" spans="2:14" x14ac:dyDescent="0.2">
      <c r="C14" s="6">
        <f t="shared" ref="C14:C15" si="0">L14</f>
        <v>93.6</v>
      </c>
      <c r="D14" s="7" t="s">
        <v>23</v>
      </c>
      <c r="E14" s="8" t="s">
        <v>26</v>
      </c>
      <c r="F14" s="8"/>
      <c r="G14" s="10"/>
      <c r="H14" s="18"/>
      <c r="I14" s="12"/>
      <c r="J14" s="19">
        <v>187</v>
      </c>
      <c r="K14" s="11"/>
      <c r="L14" s="14">
        <f>+G13-L13</f>
        <v>93.6</v>
      </c>
      <c r="M14" s="15">
        <f>L14</f>
        <v>93.6</v>
      </c>
      <c r="N14" s="16">
        <f>L14</f>
        <v>93.6</v>
      </c>
    </row>
    <row r="15" spans="2:14" ht="42.75" x14ac:dyDescent="0.2">
      <c r="C15" s="6">
        <f t="shared" si="0"/>
        <v>264.54545454545456</v>
      </c>
      <c r="D15" s="7" t="s">
        <v>23</v>
      </c>
      <c r="E15" s="8" t="s">
        <v>27</v>
      </c>
      <c r="F15" s="8">
        <v>220</v>
      </c>
      <c r="G15" s="10"/>
      <c r="H15" s="18">
        <v>250</v>
      </c>
      <c r="I15" s="20">
        <v>0.50749999999999995</v>
      </c>
      <c r="J15" s="19">
        <f>+'[3]Quejas x Ilumin ENE2020'!L17</f>
        <v>582</v>
      </c>
      <c r="K15" s="21">
        <f>+H15-J15</f>
        <v>-332</v>
      </c>
      <c r="L15" s="14">
        <f>100*(J15/F15)</f>
        <v>264.54545454545456</v>
      </c>
      <c r="M15" s="15">
        <f t="shared" ref="M15:M17" si="1">L15</f>
        <v>264.54545454545456</v>
      </c>
      <c r="N15" s="16">
        <f t="shared" ref="N15:N17" si="2">L15</f>
        <v>264.54545454545456</v>
      </c>
    </row>
    <row r="16" spans="2:14" ht="42.75" x14ac:dyDescent="0.2">
      <c r="C16" s="51">
        <f>L17</f>
        <v>-264.54545454545456</v>
      </c>
      <c r="D16" s="22"/>
      <c r="E16" s="8" t="s">
        <v>28</v>
      </c>
      <c r="F16" s="8">
        <v>72</v>
      </c>
      <c r="G16" s="23"/>
      <c r="H16" s="8">
        <v>100</v>
      </c>
      <c r="I16" s="20"/>
      <c r="J16" s="19">
        <f>+'[3]Quejas x Ilumin ENE2020'!N17</f>
        <v>129</v>
      </c>
      <c r="K16" s="21"/>
      <c r="L16" s="14">
        <f>100*(J16/F16)</f>
        <v>179.16666666666669</v>
      </c>
      <c r="M16" s="15">
        <f t="shared" si="1"/>
        <v>179.16666666666669</v>
      </c>
      <c r="N16" s="16">
        <f t="shared" si="2"/>
        <v>179.16666666666669</v>
      </c>
    </row>
    <row r="17" spans="3:14" ht="43.5" thickBot="1" x14ac:dyDescent="0.25">
      <c r="C17" s="23"/>
      <c r="D17" s="24" t="s">
        <v>23</v>
      </c>
      <c r="E17" s="8" t="s">
        <v>29</v>
      </c>
      <c r="F17" s="25" t="s">
        <v>30</v>
      </c>
      <c r="G17" s="26"/>
      <c r="H17" s="27" t="s">
        <v>31</v>
      </c>
      <c r="I17" s="28"/>
      <c r="J17" s="29">
        <f>+'[3]Consumo energia 2019_2020'!L20</f>
        <v>0</v>
      </c>
      <c r="K17" s="30"/>
      <c r="L17" s="31">
        <f>+G15-L15</f>
        <v>-264.54545454545456</v>
      </c>
      <c r="M17" s="32">
        <f t="shared" si="1"/>
        <v>-264.54545454545456</v>
      </c>
      <c r="N17" s="33">
        <f t="shared" si="2"/>
        <v>-264.54545454545456</v>
      </c>
    </row>
    <row r="19" spans="3:14" x14ac:dyDescent="0.2">
      <c r="G19" s="1" t="s">
        <v>32</v>
      </c>
      <c r="M19" s="1" t="s">
        <v>0</v>
      </c>
    </row>
    <row r="20" spans="3:14" x14ac:dyDescent="0.2">
      <c r="G20" s="1" t="s">
        <v>38</v>
      </c>
    </row>
    <row r="22" spans="3:14" ht="28.5" x14ac:dyDescent="0.2">
      <c r="D22" s="8" t="s">
        <v>33</v>
      </c>
      <c r="E22" s="8" t="s">
        <v>24</v>
      </c>
      <c r="F22" s="8">
        <v>6394</v>
      </c>
      <c r="H22" s="8">
        <v>6394</v>
      </c>
    </row>
    <row r="23" spans="3:14" ht="42.75" x14ac:dyDescent="0.2">
      <c r="D23" s="8" t="s">
        <v>34</v>
      </c>
      <c r="E23" s="8" t="s">
        <v>25</v>
      </c>
      <c r="F23" s="8">
        <v>125</v>
      </c>
      <c r="H23" s="8">
        <v>150</v>
      </c>
    </row>
    <row r="24" spans="3:14" ht="71.25" x14ac:dyDescent="0.2">
      <c r="D24" s="8" t="s">
        <v>35</v>
      </c>
      <c r="E24" s="8" t="s">
        <v>27</v>
      </c>
      <c r="F24" s="8">
        <v>220</v>
      </c>
      <c r="H24" s="8">
        <v>250</v>
      </c>
    </row>
    <row r="25" spans="3:14" ht="85.5" x14ac:dyDescent="0.2">
      <c r="D25" s="8" t="s">
        <v>36</v>
      </c>
      <c r="E25" s="8" t="s">
        <v>28</v>
      </c>
      <c r="F25" s="8">
        <v>72</v>
      </c>
      <c r="H25" s="8">
        <v>100</v>
      </c>
    </row>
    <row r="26" spans="3:14" ht="57" x14ac:dyDescent="0.2">
      <c r="D26" s="8" t="s">
        <v>37</v>
      </c>
      <c r="E26" s="8" t="s">
        <v>29</v>
      </c>
      <c r="F26" s="25" t="s">
        <v>30</v>
      </c>
      <c r="H26" s="8" t="s">
        <v>31</v>
      </c>
    </row>
  </sheetData>
  <mergeCells count="16">
    <mergeCell ref="C6:N6"/>
    <mergeCell ref="C7:N7"/>
    <mergeCell ref="C8:N8"/>
    <mergeCell ref="C9:E9"/>
    <mergeCell ref="F9:I9"/>
    <mergeCell ref="L9:N9"/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{F3CE19D2-DAD3-4905-94EC-A28D845E4719}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{F9F1904D-1514-42C0-BC73-00A450961EDD}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{C1E01745-2AAD-4F1E-B1CA-5C9E5CDA983B}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{F0799401-69EF-4E98-AB55-D6081574DFA8}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{06D01A6D-45B6-4566-930E-FCDD5D87D073}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{F0F5CCB4-95DF-4496-A327-B19423F0F992}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CE19D2-DAD3-4905-94EC-A28D845E4719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F9F1904D-1514-42C0-BC73-00A450961EDD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C1E01745-2AAD-4F1E-B1CA-5C9E5CDA98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799401-69EF-4E98-AB55-D6081574DFA8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06D01A6D-45B6-4566-930E-FCDD5D87D0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F5CCB4-95DF-4496-A327-B19423F0F992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opLeftCell="A10" workbookViewId="0">
      <selection activeCell="C17" sqref="C17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4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14" ht="21" x14ac:dyDescent="0.35">
      <c r="C7" s="37" t="s">
        <v>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2:14" ht="26.25" x14ac:dyDescent="0.4">
      <c r="C8" s="40" t="s">
        <v>3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2:14" x14ac:dyDescent="0.2">
      <c r="C9" s="43" t="s">
        <v>4</v>
      </c>
      <c r="D9" s="44"/>
      <c r="E9" s="44"/>
      <c r="F9" s="44" t="s">
        <v>5</v>
      </c>
      <c r="G9" s="44"/>
      <c r="H9" s="44"/>
      <c r="I9" s="44"/>
      <c r="J9" s="2" t="s">
        <v>6</v>
      </c>
      <c r="K9" s="2" t="s">
        <v>7</v>
      </c>
      <c r="L9" s="44" t="s">
        <v>8</v>
      </c>
      <c r="M9" s="44"/>
      <c r="N9" s="45"/>
    </row>
    <row r="10" spans="2:14" ht="15" x14ac:dyDescent="0.25">
      <c r="B10" s="48"/>
      <c r="C10" s="49" t="s">
        <v>9</v>
      </c>
      <c r="D10" s="3" t="s">
        <v>10</v>
      </c>
      <c r="E10" s="46" t="s">
        <v>11</v>
      </c>
      <c r="F10" s="46" t="s">
        <v>12</v>
      </c>
      <c r="G10" s="46"/>
      <c r="H10" s="50" t="s">
        <v>13</v>
      </c>
      <c r="I10" s="50"/>
      <c r="J10" s="46" t="s">
        <v>14</v>
      </c>
      <c r="K10" s="46" t="s">
        <v>15</v>
      </c>
      <c r="L10" s="46" t="s">
        <v>16</v>
      </c>
      <c r="M10" s="46" t="s">
        <v>17</v>
      </c>
      <c r="N10" s="47" t="s">
        <v>18</v>
      </c>
    </row>
    <row r="11" spans="2:14" ht="15" x14ac:dyDescent="0.25">
      <c r="B11" s="48"/>
      <c r="C11" s="49"/>
      <c r="D11" s="3" t="s">
        <v>19</v>
      </c>
      <c r="E11" s="46"/>
      <c r="F11" s="4" t="s">
        <v>20</v>
      </c>
      <c r="G11" s="4" t="s">
        <v>21</v>
      </c>
      <c r="H11" s="5" t="s">
        <v>20</v>
      </c>
      <c r="I11" s="5" t="s">
        <v>22</v>
      </c>
      <c r="J11" s="46"/>
      <c r="K11" s="46"/>
      <c r="L11" s="46"/>
      <c r="M11" s="46"/>
      <c r="N11" s="47"/>
    </row>
    <row r="12" spans="2:14" ht="28.5" x14ac:dyDescent="0.2">
      <c r="C12" s="6">
        <f>L12</f>
        <v>100</v>
      </c>
      <c r="D12" s="7" t="s">
        <v>23</v>
      </c>
      <c r="E12" s="8" t="s">
        <v>24</v>
      </c>
      <c r="F12" s="9">
        <v>6394</v>
      </c>
      <c r="G12" s="10">
        <v>0</v>
      </c>
      <c r="H12" s="11">
        <v>6394</v>
      </c>
      <c r="I12" s="12">
        <v>1</v>
      </c>
      <c r="J12" s="13">
        <f>+'[4]Inst. Lumin LED 2019'!J19</f>
        <v>6394</v>
      </c>
      <c r="K12" s="11">
        <f>+H12-J12</f>
        <v>0</v>
      </c>
      <c r="L12" s="14">
        <f>100*(J12/H12)</f>
        <v>100</v>
      </c>
      <c r="M12" s="15">
        <f>L12</f>
        <v>100</v>
      </c>
      <c r="N12" s="16">
        <f>L12</f>
        <v>100</v>
      </c>
    </row>
    <row r="13" spans="2:14" ht="28.5" x14ac:dyDescent="0.2">
      <c r="C13" s="6">
        <f>L13</f>
        <v>6.4</v>
      </c>
      <c r="D13" s="7" t="s">
        <v>23</v>
      </c>
      <c r="E13" s="8" t="s">
        <v>25</v>
      </c>
      <c r="F13" s="8">
        <v>125</v>
      </c>
      <c r="G13" s="17">
        <v>100</v>
      </c>
      <c r="H13" s="18">
        <v>150</v>
      </c>
      <c r="I13" s="12">
        <v>0.8</v>
      </c>
      <c r="J13" s="19">
        <f>+'[4]Quejas x Ilumin ENE2020'!P17</f>
        <v>8</v>
      </c>
      <c r="K13" s="11">
        <f>+H13-J13</f>
        <v>142</v>
      </c>
      <c r="L13" s="14">
        <f>100*(J13/F13)</f>
        <v>6.4</v>
      </c>
      <c r="M13" s="15">
        <f>L13</f>
        <v>6.4</v>
      </c>
      <c r="N13" s="16">
        <f>L13</f>
        <v>6.4</v>
      </c>
    </row>
    <row r="14" spans="2:14" x14ac:dyDescent="0.2">
      <c r="C14" s="6">
        <f t="shared" ref="C14:C15" si="0">L14</f>
        <v>93.6</v>
      </c>
      <c r="D14" s="7" t="s">
        <v>23</v>
      </c>
      <c r="E14" s="8" t="s">
        <v>26</v>
      </c>
      <c r="F14" s="8"/>
      <c r="G14" s="10"/>
      <c r="H14" s="18"/>
      <c r="I14" s="12"/>
      <c r="J14" s="19">
        <v>187</v>
      </c>
      <c r="K14" s="11"/>
      <c r="L14" s="14">
        <f>+G13-L13</f>
        <v>93.6</v>
      </c>
      <c r="M14" s="15">
        <f>L14</f>
        <v>93.6</v>
      </c>
      <c r="N14" s="16">
        <f>L14</f>
        <v>93.6</v>
      </c>
    </row>
    <row r="15" spans="2:14" ht="42.75" x14ac:dyDescent="0.2">
      <c r="C15" s="6">
        <f t="shared" si="0"/>
        <v>304.54545454545456</v>
      </c>
      <c r="D15" s="7" t="s">
        <v>23</v>
      </c>
      <c r="E15" s="8" t="s">
        <v>27</v>
      </c>
      <c r="F15" s="8">
        <v>220</v>
      </c>
      <c r="G15" s="10"/>
      <c r="H15" s="18">
        <v>250</v>
      </c>
      <c r="I15" s="20">
        <v>0.50749999999999995</v>
      </c>
      <c r="J15" s="19">
        <f>+'[4]Quejas x Ilumin ENE2020'!L17</f>
        <v>670</v>
      </c>
      <c r="K15" s="21">
        <f>+H15-J15</f>
        <v>-420</v>
      </c>
      <c r="L15" s="14">
        <f>100*(J15/F15)</f>
        <v>304.54545454545456</v>
      </c>
      <c r="M15" s="15">
        <f t="shared" ref="M15:M17" si="1">L15</f>
        <v>304.54545454545456</v>
      </c>
      <c r="N15" s="16">
        <f t="shared" ref="N15:N17" si="2">L15</f>
        <v>304.54545454545456</v>
      </c>
    </row>
    <row r="16" spans="2:14" ht="42.75" x14ac:dyDescent="0.2">
      <c r="C16" s="51">
        <f>L17</f>
        <v>-304.54545454545456</v>
      </c>
      <c r="D16" s="22"/>
      <c r="E16" s="8" t="s">
        <v>28</v>
      </c>
      <c r="F16" s="8">
        <v>72</v>
      </c>
      <c r="G16" s="23"/>
      <c r="H16" s="8">
        <v>100</v>
      </c>
      <c r="I16" s="20"/>
      <c r="J16" s="19">
        <f>+'[4]Quejas x Ilumin ENE2020'!N17</f>
        <v>152</v>
      </c>
      <c r="K16" s="21"/>
      <c r="L16" s="14">
        <f>100*(J16/F16)</f>
        <v>211.11111111111111</v>
      </c>
      <c r="M16" s="15">
        <f t="shared" si="1"/>
        <v>211.11111111111111</v>
      </c>
      <c r="N16" s="16">
        <f t="shared" si="2"/>
        <v>211.11111111111111</v>
      </c>
    </row>
    <row r="17" spans="3:14" ht="43.5" thickBot="1" x14ac:dyDescent="0.25">
      <c r="C17" s="23"/>
      <c r="D17" s="24" t="s">
        <v>23</v>
      </c>
      <c r="E17" s="8" t="s">
        <v>29</v>
      </c>
      <c r="F17" s="25" t="s">
        <v>30</v>
      </c>
      <c r="G17" s="26"/>
      <c r="H17" s="27" t="s">
        <v>31</v>
      </c>
      <c r="I17" s="28"/>
      <c r="J17" s="29">
        <f>+'[4]Consumo energia 2019_2020'!L20</f>
        <v>0</v>
      </c>
      <c r="K17" s="30"/>
      <c r="L17" s="31">
        <f>+G15-L15</f>
        <v>-304.54545454545456</v>
      </c>
      <c r="M17" s="32">
        <f t="shared" si="1"/>
        <v>-304.54545454545456</v>
      </c>
      <c r="N17" s="33">
        <f t="shared" si="2"/>
        <v>-304.54545454545456</v>
      </c>
    </row>
    <row r="19" spans="3:14" x14ac:dyDescent="0.2">
      <c r="G19" s="1" t="s">
        <v>32</v>
      </c>
      <c r="M19" s="1" t="s">
        <v>0</v>
      </c>
    </row>
    <row r="20" spans="3:14" x14ac:dyDescent="0.2">
      <c r="G20" s="1" t="s">
        <v>38</v>
      </c>
    </row>
    <row r="22" spans="3:14" ht="28.5" x14ac:dyDescent="0.2">
      <c r="D22" s="8" t="s">
        <v>33</v>
      </c>
      <c r="E22" s="8" t="s">
        <v>24</v>
      </c>
      <c r="F22" s="8">
        <v>6394</v>
      </c>
      <c r="H22" s="8">
        <v>6394</v>
      </c>
    </row>
    <row r="23" spans="3:14" ht="42.75" x14ac:dyDescent="0.2">
      <c r="D23" s="8" t="s">
        <v>34</v>
      </c>
      <c r="E23" s="8" t="s">
        <v>25</v>
      </c>
      <c r="F23" s="8">
        <v>125</v>
      </c>
      <c r="H23" s="8">
        <v>150</v>
      </c>
    </row>
    <row r="24" spans="3:14" ht="71.25" x14ac:dyDescent="0.2">
      <c r="D24" s="8" t="s">
        <v>35</v>
      </c>
      <c r="E24" s="8" t="s">
        <v>27</v>
      </c>
      <c r="F24" s="8">
        <v>220</v>
      </c>
      <c r="H24" s="8">
        <v>250</v>
      </c>
    </row>
    <row r="25" spans="3:14" ht="85.5" x14ac:dyDescent="0.2">
      <c r="D25" s="8" t="s">
        <v>36</v>
      </c>
      <c r="E25" s="8" t="s">
        <v>28</v>
      </c>
      <c r="F25" s="8">
        <v>72</v>
      </c>
      <c r="H25" s="8">
        <v>100</v>
      </c>
    </row>
    <row r="26" spans="3:14" ht="57" x14ac:dyDescent="0.2">
      <c r="D26" s="8" t="s">
        <v>37</v>
      </c>
      <c r="E26" s="8" t="s">
        <v>29</v>
      </c>
      <c r="F26" s="25" t="s">
        <v>30</v>
      </c>
      <c r="H26" s="8" t="s">
        <v>31</v>
      </c>
    </row>
  </sheetData>
  <mergeCells count="16">
    <mergeCell ref="C6:N6"/>
    <mergeCell ref="C7:N7"/>
    <mergeCell ref="C8:N8"/>
    <mergeCell ref="C9:E9"/>
    <mergeCell ref="F9:I9"/>
    <mergeCell ref="L9:N9"/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{DD25FEB1-CC99-4D13-96DA-B868BE9AC529}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{7B43D9DC-5D40-403A-AD34-7AB4784DB030}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{09E7234A-09EB-4D86-A996-33F01D4C5B44}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{59B7CC15-8CE1-4B44-9924-71A147CA8DBF}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{2B85D1FF-AE2E-48AC-94E4-B3267453F9F1}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{B181D666-BF68-46C3-9175-591BD4BA4089}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25FEB1-CC99-4D13-96DA-B868BE9AC529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7B43D9DC-5D40-403A-AD34-7AB4784DB030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09E7234A-09EB-4D86-A996-33F01D4C5B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B7CC15-8CE1-4B44-9924-71A147CA8DBF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2B85D1FF-AE2E-48AC-94E4-B3267453F9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181D666-BF68-46C3-9175-591BD4BA4089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opLeftCell="A7" workbookViewId="0">
      <selection activeCell="C17" sqref="C17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4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14" ht="21" x14ac:dyDescent="0.35">
      <c r="C7" s="37" t="s">
        <v>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2:14" ht="26.25" x14ac:dyDescent="0.4">
      <c r="C8" s="40" t="s">
        <v>3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2:14" x14ac:dyDescent="0.2">
      <c r="C9" s="43" t="s">
        <v>4</v>
      </c>
      <c r="D9" s="44"/>
      <c r="E9" s="44"/>
      <c r="F9" s="44" t="s">
        <v>5</v>
      </c>
      <c r="G9" s="44"/>
      <c r="H9" s="44"/>
      <c r="I9" s="44"/>
      <c r="J9" s="2" t="s">
        <v>6</v>
      </c>
      <c r="K9" s="2" t="s">
        <v>7</v>
      </c>
      <c r="L9" s="44" t="s">
        <v>8</v>
      </c>
      <c r="M9" s="44"/>
      <c r="N9" s="45"/>
    </row>
    <row r="10" spans="2:14" ht="15" x14ac:dyDescent="0.25">
      <c r="B10" s="48"/>
      <c r="C10" s="49" t="s">
        <v>9</v>
      </c>
      <c r="D10" s="3" t="s">
        <v>10</v>
      </c>
      <c r="E10" s="46" t="s">
        <v>11</v>
      </c>
      <c r="F10" s="46" t="s">
        <v>12</v>
      </c>
      <c r="G10" s="46"/>
      <c r="H10" s="50" t="s">
        <v>13</v>
      </c>
      <c r="I10" s="50"/>
      <c r="J10" s="46" t="s">
        <v>14</v>
      </c>
      <c r="K10" s="46" t="s">
        <v>15</v>
      </c>
      <c r="L10" s="46" t="s">
        <v>16</v>
      </c>
      <c r="M10" s="46" t="s">
        <v>17</v>
      </c>
      <c r="N10" s="47" t="s">
        <v>18</v>
      </c>
    </row>
    <row r="11" spans="2:14" ht="15" x14ac:dyDescent="0.25">
      <c r="B11" s="48"/>
      <c r="C11" s="49"/>
      <c r="D11" s="3" t="s">
        <v>19</v>
      </c>
      <c r="E11" s="46"/>
      <c r="F11" s="4" t="s">
        <v>20</v>
      </c>
      <c r="G11" s="4" t="s">
        <v>21</v>
      </c>
      <c r="H11" s="5" t="s">
        <v>20</v>
      </c>
      <c r="I11" s="5" t="s">
        <v>22</v>
      </c>
      <c r="J11" s="46"/>
      <c r="K11" s="46"/>
      <c r="L11" s="46"/>
      <c r="M11" s="46"/>
      <c r="N11" s="47"/>
    </row>
    <row r="12" spans="2:14" ht="26.1" customHeight="1" x14ac:dyDescent="0.2">
      <c r="C12" s="6">
        <f>L12</f>
        <v>100</v>
      </c>
      <c r="D12" s="7" t="s">
        <v>23</v>
      </c>
      <c r="E12" s="8" t="s">
        <v>24</v>
      </c>
      <c r="F12" s="9">
        <v>6394</v>
      </c>
      <c r="G12" s="10">
        <v>0</v>
      </c>
      <c r="H12" s="11">
        <v>6394</v>
      </c>
      <c r="I12" s="12">
        <v>1</v>
      </c>
      <c r="J12" s="13">
        <f>+'[5]Inst. Lumin LED 2019'!J19</f>
        <v>6394</v>
      </c>
      <c r="K12" s="11">
        <f>+H12-J12</f>
        <v>0</v>
      </c>
      <c r="L12" s="14">
        <f>100*(J12/H12)</f>
        <v>100</v>
      </c>
      <c r="M12" s="15">
        <f>L12</f>
        <v>100</v>
      </c>
      <c r="N12" s="16">
        <f>L12</f>
        <v>100</v>
      </c>
    </row>
    <row r="13" spans="2:14" ht="30" customHeight="1" x14ac:dyDescent="0.2">
      <c r="C13" s="6">
        <f>L13</f>
        <v>6.4</v>
      </c>
      <c r="D13" s="7" t="s">
        <v>23</v>
      </c>
      <c r="E13" s="8" t="s">
        <v>25</v>
      </c>
      <c r="F13" s="8">
        <v>125</v>
      </c>
      <c r="G13" s="17">
        <v>100</v>
      </c>
      <c r="H13" s="18">
        <v>150</v>
      </c>
      <c r="I13" s="12">
        <v>0.8</v>
      </c>
      <c r="J13" s="19">
        <f>+'[5]Quejas x Ilumin ENE2020'!P17</f>
        <v>8</v>
      </c>
      <c r="K13" s="11">
        <f>+H13-J13</f>
        <v>142</v>
      </c>
      <c r="L13" s="14">
        <f>100*(J13/F13)</f>
        <v>6.4</v>
      </c>
      <c r="M13" s="15">
        <f>L13</f>
        <v>6.4</v>
      </c>
      <c r="N13" s="16">
        <f>L13</f>
        <v>6.4</v>
      </c>
    </row>
    <row r="14" spans="2:14" ht="43.5" customHeight="1" x14ac:dyDescent="0.2">
      <c r="C14" s="6">
        <f t="shared" ref="C14:C15" si="0">L14</f>
        <v>93.6</v>
      </c>
      <c r="D14" s="7" t="s">
        <v>23</v>
      </c>
      <c r="E14" s="8" t="s">
        <v>26</v>
      </c>
      <c r="F14" s="8"/>
      <c r="G14" s="10"/>
      <c r="H14" s="18"/>
      <c r="I14" s="12"/>
      <c r="J14" s="19">
        <v>187</v>
      </c>
      <c r="K14" s="11"/>
      <c r="L14" s="14">
        <f>+G13-L13</f>
        <v>93.6</v>
      </c>
      <c r="M14" s="15">
        <f>L14</f>
        <v>93.6</v>
      </c>
      <c r="N14" s="16">
        <f>L14</f>
        <v>93.6</v>
      </c>
    </row>
    <row r="15" spans="2:14" ht="50.25" customHeight="1" x14ac:dyDescent="0.2">
      <c r="C15" s="6">
        <f t="shared" si="0"/>
        <v>389.09090909090912</v>
      </c>
      <c r="D15" s="7" t="s">
        <v>23</v>
      </c>
      <c r="E15" s="8" t="s">
        <v>27</v>
      </c>
      <c r="F15" s="8">
        <v>220</v>
      </c>
      <c r="G15" s="10"/>
      <c r="H15" s="18">
        <v>250</v>
      </c>
      <c r="I15" s="20">
        <v>0.50749999999999995</v>
      </c>
      <c r="J15" s="19">
        <f>+'[5]Quejas x Ilumin ENE2020'!L17</f>
        <v>856</v>
      </c>
      <c r="K15" s="21">
        <f>+H15-J15</f>
        <v>-606</v>
      </c>
      <c r="L15" s="14">
        <f>100*(J15/F15)</f>
        <v>389.09090909090912</v>
      </c>
      <c r="M15" s="15">
        <f t="shared" ref="M15:M17" si="1">L15</f>
        <v>389.09090909090912</v>
      </c>
      <c r="N15" s="16">
        <f t="shared" ref="N15:N17" si="2">L15</f>
        <v>389.09090909090912</v>
      </c>
    </row>
    <row r="16" spans="2:14" ht="52.5" customHeight="1" x14ac:dyDescent="0.2">
      <c r="C16" s="51">
        <f>L17</f>
        <v>-389.09090909090912</v>
      </c>
      <c r="D16" s="22"/>
      <c r="E16" s="8" t="s">
        <v>28</v>
      </c>
      <c r="F16" s="8">
        <v>72</v>
      </c>
      <c r="G16" s="23"/>
      <c r="H16" s="8">
        <v>100</v>
      </c>
      <c r="I16" s="20"/>
      <c r="J16" s="19">
        <f>+'[5]Quejas x Ilumin ENE2020'!N17</f>
        <v>205</v>
      </c>
      <c r="K16" s="21"/>
      <c r="L16" s="14">
        <f>100*(J16/F16)</f>
        <v>284.72222222222223</v>
      </c>
      <c r="M16" s="15">
        <f t="shared" si="1"/>
        <v>284.72222222222223</v>
      </c>
      <c r="N16" s="16">
        <f t="shared" si="2"/>
        <v>284.72222222222223</v>
      </c>
    </row>
    <row r="17" spans="3:14" ht="58.5" customHeight="1" thickBot="1" x14ac:dyDescent="0.25">
      <c r="C17" s="23"/>
      <c r="D17" s="24" t="s">
        <v>23</v>
      </c>
      <c r="E17" s="8" t="s">
        <v>29</v>
      </c>
      <c r="F17" s="25" t="s">
        <v>30</v>
      </c>
      <c r="G17" s="26"/>
      <c r="H17" s="27" t="s">
        <v>31</v>
      </c>
      <c r="I17" s="28"/>
      <c r="J17" s="29">
        <f>+'[5]Consumo energia 2019_2020'!L20</f>
        <v>0</v>
      </c>
      <c r="K17" s="30"/>
      <c r="L17" s="31">
        <f>+G15-L15</f>
        <v>-389.09090909090912</v>
      </c>
      <c r="M17" s="32">
        <f t="shared" si="1"/>
        <v>-389.09090909090912</v>
      </c>
      <c r="N17" s="33">
        <f t="shared" si="2"/>
        <v>-389.09090909090912</v>
      </c>
    </row>
    <row r="19" spans="3:14" x14ac:dyDescent="0.2">
      <c r="G19" s="1" t="s">
        <v>32</v>
      </c>
      <c r="M19" s="1" t="s">
        <v>0</v>
      </c>
    </row>
    <row r="20" spans="3:14" x14ac:dyDescent="0.2">
      <c r="G20" s="1" t="s">
        <v>38</v>
      </c>
    </row>
    <row r="22" spans="3:14" ht="28.5" x14ac:dyDescent="0.2">
      <c r="D22" s="8" t="s">
        <v>33</v>
      </c>
      <c r="E22" s="8" t="s">
        <v>24</v>
      </c>
      <c r="F22" s="8">
        <v>6394</v>
      </c>
      <c r="H22" s="8">
        <v>6394</v>
      </c>
    </row>
    <row r="23" spans="3:14" ht="42.75" x14ac:dyDescent="0.2">
      <c r="D23" s="8" t="s">
        <v>34</v>
      </c>
      <c r="E23" s="8" t="s">
        <v>25</v>
      </c>
      <c r="F23" s="8">
        <v>125</v>
      </c>
      <c r="H23" s="8">
        <v>150</v>
      </c>
    </row>
    <row r="24" spans="3:14" ht="71.25" x14ac:dyDescent="0.2">
      <c r="D24" s="8" t="s">
        <v>35</v>
      </c>
      <c r="E24" s="8" t="s">
        <v>27</v>
      </c>
      <c r="F24" s="8">
        <v>220</v>
      </c>
      <c r="H24" s="8">
        <v>250</v>
      </c>
    </row>
    <row r="25" spans="3:14" ht="85.5" x14ac:dyDescent="0.2">
      <c r="D25" s="8" t="s">
        <v>36</v>
      </c>
      <c r="E25" s="8" t="s">
        <v>28</v>
      </c>
      <c r="F25" s="8">
        <v>72</v>
      </c>
      <c r="H25" s="8">
        <v>100</v>
      </c>
    </row>
    <row r="26" spans="3:14" ht="57" x14ac:dyDescent="0.2">
      <c r="D26" s="8" t="s">
        <v>37</v>
      </c>
      <c r="E26" s="8" t="s">
        <v>29</v>
      </c>
      <c r="F26" s="25" t="s">
        <v>30</v>
      </c>
      <c r="H26" s="8" t="s">
        <v>31</v>
      </c>
    </row>
  </sheetData>
  <mergeCells count="16">
    <mergeCell ref="C6:N6"/>
    <mergeCell ref="C7:N7"/>
    <mergeCell ref="C8:N8"/>
    <mergeCell ref="C9:E9"/>
    <mergeCell ref="F9:I9"/>
    <mergeCell ref="L9:N9"/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{E3355311-1730-49C5-ADE4-8D0D54E147C9}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{1B83A75D-53C5-4F41-A2BA-75E386E80FF2}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{708732E3-AEC2-4A23-8BA5-A524BC436771}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{C62ABE27-B3C9-4C86-A7D0-79031E4558C8}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{BFAAA236-0087-4453-A6EF-E314BA3DF4B5}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{4D68A9A5-406E-442B-A727-821B5F615935}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355311-1730-49C5-ADE4-8D0D54E147C9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1B83A75D-53C5-4F41-A2BA-75E386E80FF2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708732E3-AEC2-4A23-8BA5-A524BC4367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2ABE27-B3C9-4C86-A7D0-79031E4558C8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BFAAA236-0087-4453-A6EF-E314BA3DF4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68A9A5-406E-442B-A727-821B5F615935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abSelected="1" topLeftCell="A7" workbookViewId="0">
      <selection activeCell="K15" sqref="K15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4" t="s"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2:14" ht="21" x14ac:dyDescent="0.35">
      <c r="C7" s="37" t="s">
        <v>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</row>
    <row r="8" spans="2:14" ht="26.25" x14ac:dyDescent="0.4">
      <c r="C8" s="40" t="s">
        <v>3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2:14" x14ac:dyDescent="0.2">
      <c r="C9" s="43" t="s">
        <v>4</v>
      </c>
      <c r="D9" s="44"/>
      <c r="E9" s="44"/>
      <c r="F9" s="44" t="s">
        <v>5</v>
      </c>
      <c r="G9" s="44"/>
      <c r="H9" s="44"/>
      <c r="I9" s="44"/>
      <c r="J9" s="2" t="s">
        <v>6</v>
      </c>
      <c r="K9" s="2" t="s">
        <v>7</v>
      </c>
      <c r="L9" s="44" t="s">
        <v>8</v>
      </c>
      <c r="M9" s="44"/>
      <c r="N9" s="45"/>
    </row>
    <row r="10" spans="2:14" ht="15" x14ac:dyDescent="0.25">
      <c r="B10" s="48"/>
      <c r="C10" s="49" t="s">
        <v>9</v>
      </c>
      <c r="D10" s="3" t="s">
        <v>10</v>
      </c>
      <c r="E10" s="46" t="s">
        <v>11</v>
      </c>
      <c r="F10" s="46" t="s">
        <v>12</v>
      </c>
      <c r="G10" s="46"/>
      <c r="H10" s="50" t="s">
        <v>13</v>
      </c>
      <c r="I10" s="50"/>
      <c r="J10" s="46" t="s">
        <v>14</v>
      </c>
      <c r="K10" s="46" t="s">
        <v>15</v>
      </c>
      <c r="L10" s="46" t="s">
        <v>16</v>
      </c>
      <c r="M10" s="46" t="s">
        <v>17</v>
      </c>
      <c r="N10" s="47" t="s">
        <v>18</v>
      </c>
    </row>
    <row r="11" spans="2:14" ht="15" x14ac:dyDescent="0.25">
      <c r="B11" s="48"/>
      <c r="C11" s="49"/>
      <c r="D11" s="3" t="s">
        <v>19</v>
      </c>
      <c r="E11" s="46"/>
      <c r="F11" s="4" t="s">
        <v>20</v>
      </c>
      <c r="G11" s="4" t="s">
        <v>21</v>
      </c>
      <c r="H11" s="5" t="s">
        <v>20</v>
      </c>
      <c r="I11" s="5" t="s">
        <v>22</v>
      </c>
      <c r="J11" s="46"/>
      <c r="K11" s="46"/>
      <c r="L11" s="46"/>
      <c r="M11" s="46"/>
      <c r="N11" s="47"/>
    </row>
    <row r="12" spans="2:14" ht="28.5" x14ac:dyDescent="0.2">
      <c r="C12" s="6">
        <f>L12</f>
        <v>100</v>
      </c>
      <c r="D12" s="7" t="s">
        <v>23</v>
      </c>
      <c r="E12" s="8" t="s">
        <v>24</v>
      </c>
      <c r="F12" s="9">
        <v>6394</v>
      </c>
      <c r="G12" s="10">
        <v>0</v>
      </c>
      <c r="H12" s="11">
        <v>6394</v>
      </c>
      <c r="I12" s="12">
        <v>1</v>
      </c>
      <c r="J12" s="13">
        <f>+'[6]Inst. Lumin LED 2019'!J19</f>
        <v>6394</v>
      </c>
      <c r="K12" s="11">
        <f>+H12-J12</f>
        <v>0</v>
      </c>
      <c r="L12" s="14">
        <f>100*(J12/H12)</f>
        <v>100</v>
      </c>
      <c r="M12" s="15">
        <f>L12</f>
        <v>100</v>
      </c>
      <c r="N12" s="16">
        <f>L12</f>
        <v>100</v>
      </c>
    </row>
    <row r="13" spans="2:14" ht="28.5" x14ac:dyDescent="0.2">
      <c r="C13" s="6">
        <f>L13</f>
        <v>6.4</v>
      </c>
      <c r="D13" s="7" t="s">
        <v>23</v>
      </c>
      <c r="E13" s="8" t="s">
        <v>25</v>
      </c>
      <c r="F13" s="8">
        <v>125</v>
      </c>
      <c r="G13" s="17">
        <v>100</v>
      </c>
      <c r="H13" s="18">
        <v>150</v>
      </c>
      <c r="I13" s="12">
        <v>0.8</v>
      </c>
      <c r="J13" s="19">
        <f>+'[6]Quejas x Ilumin ENE2020'!P17</f>
        <v>8</v>
      </c>
      <c r="K13" s="11">
        <f>+H13-J13</f>
        <v>142</v>
      </c>
      <c r="L13" s="14">
        <f>100*(J13/F13)</f>
        <v>6.4</v>
      </c>
      <c r="M13" s="15">
        <f>L13</f>
        <v>6.4</v>
      </c>
      <c r="N13" s="16">
        <f>L13</f>
        <v>6.4</v>
      </c>
    </row>
    <row r="14" spans="2:14" x14ac:dyDescent="0.2">
      <c r="C14" s="6">
        <f t="shared" ref="C14:C15" si="0">L14</f>
        <v>93.6</v>
      </c>
      <c r="D14" s="7" t="s">
        <v>23</v>
      </c>
      <c r="E14" s="8" t="s">
        <v>26</v>
      </c>
      <c r="F14" s="8"/>
      <c r="G14" s="10"/>
      <c r="H14" s="18"/>
      <c r="I14" s="12"/>
      <c r="J14" s="19">
        <v>187</v>
      </c>
      <c r="K14" s="11"/>
      <c r="L14" s="14">
        <f>+G13-L13</f>
        <v>93.6</v>
      </c>
      <c r="M14" s="15">
        <f>L14</f>
        <v>93.6</v>
      </c>
      <c r="N14" s="16">
        <f>L14</f>
        <v>93.6</v>
      </c>
    </row>
    <row r="15" spans="2:14" ht="42.75" x14ac:dyDescent="0.2">
      <c r="C15" s="6">
        <f t="shared" si="0"/>
        <v>459.09090909090907</v>
      </c>
      <c r="D15" s="7" t="s">
        <v>23</v>
      </c>
      <c r="E15" s="8" t="s">
        <v>27</v>
      </c>
      <c r="F15" s="8">
        <v>220</v>
      </c>
      <c r="G15" s="10"/>
      <c r="H15" s="18">
        <v>250</v>
      </c>
      <c r="I15" s="20">
        <v>0.50749999999999995</v>
      </c>
      <c r="J15" s="19">
        <f>+'[6]Quejas x Ilumin ENE2020'!L17</f>
        <v>1010</v>
      </c>
      <c r="K15" s="21">
        <f>+H15-J15</f>
        <v>-760</v>
      </c>
      <c r="L15" s="14">
        <f>100*(J15/F15)</f>
        <v>459.09090909090907</v>
      </c>
      <c r="M15" s="15">
        <f t="shared" ref="M15:M17" si="1">L15</f>
        <v>459.09090909090907</v>
      </c>
      <c r="N15" s="16">
        <f t="shared" ref="N15:N17" si="2">L15</f>
        <v>459.09090909090907</v>
      </c>
    </row>
    <row r="16" spans="2:14" ht="42.75" x14ac:dyDescent="0.2">
      <c r="C16" s="51">
        <f>L17</f>
        <v>-459.09090909090907</v>
      </c>
      <c r="D16" s="22"/>
      <c r="E16" s="8" t="s">
        <v>28</v>
      </c>
      <c r="F16" s="8">
        <v>72</v>
      </c>
      <c r="G16" s="23"/>
      <c r="H16" s="8">
        <v>100</v>
      </c>
      <c r="I16" s="20"/>
      <c r="J16" s="19">
        <f>+'[6]Quejas x Ilumin ENE2020'!N17</f>
        <v>239</v>
      </c>
      <c r="K16" s="21"/>
      <c r="L16" s="14">
        <f>100*(J16/F16)</f>
        <v>331.94444444444446</v>
      </c>
      <c r="M16" s="15">
        <f t="shared" si="1"/>
        <v>331.94444444444446</v>
      </c>
      <c r="N16" s="16">
        <f t="shared" si="2"/>
        <v>331.94444444444446</v>
      </c>
    </row>
    <row r="17" spans="3:14" ht="43.5" thickBot="1" x14ac:dyDescent="0.25">
      <c r="C17" s="23"/>
      <c r="D17" s="24" t="s">
        <v>23</v>
      </c>
      <c r="E17" s="8" t="s">
        <v>29</v>
      </c>
      <c r="F17" s="25" t="s">
        <v>30</v>
      </c>
      <c r="G17" s="26"/>
      <c r="H17" s="27" t="s">
        <v>31</v>
      </c>
      <c r="I17" s="28"/>
      <c r="J17" s="29">
        <f>+'[6]Consumo energia 2019_2020'!D35</f>
        <v>724845</v>
      </c>
      <c r="K17" s="30"/>
      <c r="L17" s="31">
        <f>+G15-L15</f>
        <v>-459.09090909090907</v>
      </c>
      <c r="M17" s="32">
        <f t="shared" si="1"/>
        <v>-459.09090909090907</v>
      </c>
      <c r="N17" s="33">
        <f t="shared" si="2"/>
        <v>-459.09090909090907</v>
      </c>
    </row>
    <row r="19" spans="3:14" x14ac:dyDescent="0.2">
      <c r="M19" s="1" t="s">
        <v>0</v>
      </c>
    </row>
    <row r="22" spans="3:14" ht="28.5" x14ac:dyDescent="0.2">
      <c r="D22" s="8" t="s">
        <v>33</v>
      </c>
      <c r="E22" s="8" t="s">
        <v>24</v>
      </c>
      <c r="F22" s="8">
        <v>6394</v>
      </c>
      <c r="H22" s="8">
        <v>6394</v>
      </c>
    </row>
    <row r="23" spans="3:14" ht="42.75" x14ac:dyDescent="0.2">
      <c r="D23" s="8" t="s">
        <v>34</v>
      </c>
      <c r="E23" s="8" t="s">
        <v>25</v>
      </c>
      <c r="F23" s="8">
        <v>125</v>
      </c>
      <c r="H23" s="8">
        <v>150</v>
      </c>
    </row>
    <row r="24" spans="3:14" ht="71.25" x14ac:dyDescent="0.2">
      <c r="D24" s="8" t="s">
        <v>35</v>
      </c>
      <c r="E24" s="8" t="s">
        <v>27</v>
      </c>
      <c r="F24" s="8">
        <v>220</v>
      </c>
      <c r="H24" s="8">
        <v>250</v>
      </c>
    </row>
    <row r="25" spans="3:14" ht="85.5" x14ac:dyDescent="0.2">
      <c r="D25" s="8" t="s">
        <v>36</v>
      </c>
      <c r="E25" s="8" t="s">
        <v>28</v>
      </c>
      <c r="F25" s="8">
        <v>72</v>
      </c>
      <c r="H25" s="8">
        <v>100</v>
      </c>
    </row>
    <row r="26" spans="3:14" ht="57" x14ac:dyDescent="0.2">
      <c r="D26" s="8" t="s">
        <v>37</v>
      </c>
      <c r="E26" s="8" t="s">
        <v>29</v>
      </c>
      <c r="F26" s="25" t="s">
        <v>30</v>
      </c>
      <c r="H26" s="8" t="s">
        <v>31</v>
      </c>
    </row>
  </sheetData>
  <mergeCells count="16">
    <mergeCell ref="C6:N6"/>
    <mergeCell ref="C7:N7"/>
    <mergeCell ref="C8:N8"/>
    <mergeCell ref="C9:E9"/>
    <mergeCell ref="F9:I9"/>
    <mergeCell ref="L9:N9"/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{789F3F81-47FE-4F69-A0BB-C7D383607199}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{BB46DAFD-357B-4FAF-9FC1-797423F4210A}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{C012DFBE-2D89-4384-9F15-670ED177BD9A}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{0A85D211-FFBC-4AA1-ABBC-4A8B894ABE13}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{B00E7C12-6E50-4F1D-88F3-4D09A294E869}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{709622DA-FA09-435B-A4FA-7206366BF64D}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9F3F81-47FE-4F69-A0BB-C7D383607199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BB46DAFD-357B-4FAF-9FC1-797423F4210A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C012DFBE-2D89-4384-9F15-670ED177BD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85D211-FFBC-4AA1-ABBC-4A8B894ABE13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B00E7C12-6E50-4F1D-88F3-4D09A294E8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9622DA-FA09-435B-A4FA-7206366BF64D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2020</vt:lpstr>
      <vt:lpstr>FEBRERO2020</vt:lpstr>
      <vt:lpstr>MARZO2020</vt:lpstr>
      <vt:lpstr>ABRIL2020</vt:lpstr>
      <vt:lpstr>MAYO2020</vt:lpstr>
      <vt:lpstr>JUNIO2020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dcterms:created xsi:type="dcterms:W3CDTF">2020-08-27T19:32:36Z</dcterms:created>
  <dcterms:modified xsi:type="dcterms:W3CDTF">2020-08-28T19:03:11Z</dcterms:modified>
</cp:coreProperties>
</file>